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Español\Q4\"/>
    </mc:Choice>
  </mc:AlternateContent>
  <xr:revisionPtr revIDLastSave="0" documentId="13_ncr:1_{5A787FC8-1BAF-49A4-A853-769D1E4AB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do-Evolución Dic-25" sheetId="1" r:id="rId1"/>
  </sheets>
  <definedNames>
    <definedName name="_xlnm._FilterDatabase" localSheetId="0" hidden="1">'Saldo-Evolución Dic-25'!$B$7:$M$9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M38" i="1"/>
  <c r="H48" i="1" l="1"/>
  <c r="K48" i="1"/>
  <c r="L45" i="1"/>
  <c r="K45" i="1"/>
  <c r="H45" i="1"/>
  <c r="G45" i="1"/>
  <c r="E45" i="1"/>
  <c r="C45" i="1"/>
  <c r="J45" i="1"/>
  <c r="H38" i="1" l="1"/>
  <c r="C48" i="1"/>
  <c r="J48" i="1"/>
  <c r="F45" i="1"/>
  <c r="E24" i="1"/>
  <c r="E38" i="1"/>
  <c r="D45" i="1"/>
  <c r="K38" i="1"/>
  <c r="L24" i="1"/>
  <c r="D32" i="1"/>
  <c r="C32" i="1"/>
  <c r="E48" i="1"/>
  <c r="J24" i="1"/>
  <c r="F24" i="1"/>
  <c r="M32" i="1"/>
  <c r="C24" i="1"/>
  <c r="D38" i="1"/>
  <c r="L38" i="1"/>
  <c r="J32" i="1"/>
  <c r="K32" i="1"/>
  <c r="J38" i="1"/>
  <c r="G38" i="1"/>
  <c r="M24" i="1"/>
  <c r="D24" i="1"/>
  <c r="I48" i="1"/>
  <c r="F48" i="1"/>
  <c r="F38" i="1"/>
  <c r="F32" i="1"/>
  <c r="G24" i="1"/>
  <c r="C38" i="1"/>
  <c r="D48" i="1"/>
  <c r="I32" i="1"/>
  <c r="H44" i="1"/>
  <c r="H32" i="1"/>
  <c r="I38" i="1"/>
  <c r="E32" i="1"/>
  <c r="L32" i="1"/>
  <c r="H24" i="1"/>
  <c r="I45" i="1"/>
  <c r="M48" i="1"/>
  <c r="M45" i="1"/>
  <c r="G48" i="1"/>
  <c r="L48" i="1"/>
  <c r="G32" i="1"/>
  <c r="K24" i="1"/>
  <c r="K44" i="1"/>
  <c r="M20" i="1" l="1"/>
  <c r="I20" i="1"/>
  <c r="F44" i="1"/>
  <c r="J44" i="1"/>
  <c r="E44" i="1"/>
  <c r="D23" i="1"/>
  <c r="C23" i="1"/>
  <c r="C44" i="1"/>
  <c r="C20" i="1"/>
  <c r="L23" i="1"/>
  <c r="M23" i="1"/>
  <c r="J23" i="1"/>
  <c r="D44" i="1"/>
  <c r="F23" i="1"/>
  <c r="I23" i="1"/>
  <c r="K23" i="1"/>
  <c r="M44" i="1"/>
  <c r="G23" i="1"/>
  <c r="I44" i="1"/>
  <c r="L44" i="1"/>
  <c r="H23" i="1"/>
  <c r="G44" i="1"/>
  <c r="E23" i="1"/>
  <c r="M19" i="1" l="1"/>
  <c r="C22" i="1"/>
  <c r="D19" i="1"/>
  <c r="F22" i="1"/>
  <c r="F19" i="1"/>
  <c r="L22" i="1"/>
  <c r="D22" i="1"/>
  <c r="C19" i="1"/>
  <c r="L19" i="1"/>
  <c r="J22" i="1"/>
  <c r="J19" i="1"/>
  <c r="M22" i="1"/>
  <c r="I22" i="1"/>
  <c r="I19" i="1"/>
  <c r="E22" i="1"/>
  <c r="E19" i="1"/>
  <c r="H19" i="1"/>
  <c r="H22" i="1"/>
  <c r="G19" i="1"/>
  <c r="G22" i="1"/>
  <c r="K22" i="1"/>
  <c r="K19" i="1"/>
  <c r="M18" i="1" l="1"/>
  <c r="D18" i="1"/>
  <c r="I18" i="1"/>
  <c r="L18" i="1"/>
  <c r="C18" i="1"/>
  <c r="F18" i="1"/>
  <c r="J18" i="1"/>
  <c r="K18" i="1"/>
  <c r="H18" i="1"/>
  <c r="E18" i="1"/>
  <c r="G18" i="1"/>
</calcChain>
</file>

<file path=xl/sharedStrings.xml><?xml version="1.0" encoding="utf-8"?>
<sst xmlns="http://schemas.openxmlformats.org/spreadsheetml/2006/main" count="61" uniqueCount="58">
  <si>
    <t>DIRECCIÓN GENERAL DE CRÉDITO PÚBLICO</t>
  </si>
  <si>
    <t>REPÚBLICA DOMINICANA</t>
  </si>
  <si>
    <t>Saldo Evolución de la Deuda del Sector Público No Financiero</t>
  </si>
  <si>
    <t>(en millones de U.S. dólares)</t>
  </si>
  <si>
    <t>cifras preliminares</t>
  </si>
  <si>
    <t>Deudor/Tipo de Financiamiento</t>
  </si>
  <si>
    <t xml:space="preserve">Saldo </t>
  </si>
  <si>
    <t>Desembolsos / Endeudamiento</t>
  </si>
  <si>
    <t>Capitalización</t>
  </si>
  <si>
    <t>Primas/ Descuentos/ Intereses Corridos</t>
  </si>
  <si>
    <t>Condonación</t>
  </si>
  <si>
    <t xml:space="preserve">Variación </t>
  </si>
  <si>
    <t xml:space="preserve">Principal </t>
  </si>
  <si>
    <t>Intereses</t>
  </si>
  <si>
    <t>Comisiones</t>
  </si>
  <si>
    <t>Total</t>
  </si>
  <si>
    <t xml:space="preserve">Tipo Cambio </t>
  </si>
  <si>
    <t>(a)</t>
  </si>
  <si>
    <t>(b)</t>
  </si>
  <si>
    <t>(c)</t>
  </si>
  <si>
    <t>(d)</t>
  </si>
  <si>
    <t>(e)</t>
  </si>
  <si>
    <t>(f)</t>
  </si>
  <si>
    <r>
      <t xml:space="preserve">(g) </t>
    </r>
    <r>
      <rPr>
        <b/>
        <vertAlign val="superscript"/>
        <sz val="11"/>
        <color theme="0"/>
        <rFont val="Arial"/>
        <family val="2"/>
      </rPr>
      <t>1/</t>
    </r>
  </si>
  <si>
    <t>Deuda Pública Total del SPNF</t>
  </si>
  <si>
    <t>Deuda Externa Total del SPNF</t>
  </si>
  <si>
    <t>Deuda Interna Total del SPNF</t>
  </si>
  <si>
    <t>Obligaciones Gobierno Central</t>
  </si>
  <si>
    <t>Deuda Externa</t>
  </si>
  <si>
    <t>Organismos Multilaterales</t>
  </si>
  <si>
    <t>BCIE</t>
  </si>
  <si>
    <t>BID</t>
  </si>
  <si>
    <t>BIRF</t>
  </si>
  <si>
    <t>BEI</t>
  </si>
  <si>
    <t>CAF</t>
  </si>
  <si>
    <t>FMI</t>
  </si>
  <si>
    <t>Otros….</t>
  </si>
  <si>
    <t>Bilaterales</t>
  </si>
  <si>
    <t>Despues Fecha Corte</t>
  </si>
  <si>
    <t xml:space="preserve">Otros Bilaterales </t>
  </si>
  <si>
    <t>Banca Comercial</t>
  </si>
  <si>
    <t>Deuda Interna</t>
  </si>
  <si>
    <t>Obligaciones Resto SPNF</t>
  </si>
  <si>
    <t xml:space="preserve">Deuda Externa </t>
  </si>
  <si>
    <t>Suplidores</t>
  </si>
  <si>
    <t xml:space="preserve">Deuda Interna </t>
  </si>
  <si>
    <t xml:space="preserve">1/ Saldo Deuda: (g) = (a) + (b) + (c) - (d) - (e) + (f) </t>
  </si>
  <si>
    <r>
      <t xml:space="preserve">2/ Las cifras del Gobierno Central mostradas en este reporte son las contempladas en el capítulo 0998 </t>
    </r>
    <r>
      <rPr>
        <i/>
        <sz val="10"/>
        <color indexed="8"/>
        <rFont val="Arial"/>
        <family val="2"/>
      </rPr>
      <t>Administración de Deuda Pública y Activos Financieros</t>
    </r>
    <r>
      <rPr>
        <sz val="10"/>
        <color indexed="8"/>
        <rFont val="Arial"/>
        <family val="2"/>
      </rPr>
      <t>.</t>
    </r>
  </si>
  <si>
    <t xml:space="preserve"> de los cuales Deuda Interguber.</t>
  </si>
  <si>
    <t>MINISTERIO DE HACIENDA Y ECONOMÍA</t>
  </si>
  <si>
    <t>Servicio de Deuda Pública - Octubre - Diciembre 2025</t>
  </si>
  <si>
    <t>Bonos</t>
  </si>
  <si>
    <r>
      <t xml:space="preserve">Banca Comercial y Otras Instituciones Financieras </t>
    </r>
    <r>
      <rPr>
        <vertAlign val="superscript"/>
        <sz val="11"/>
        <rFont val="Arial"/>
        <family val="2"/>
      </rPr>
      <t>3/</t>
    </r>
  </si>
  <si>
    <t>3/ Comprende deuda pública contratada con bancos locales.</t>
  </si>
  <si>
    <r>
      <t xml:space="preserve">de los cuales Recap. BCRD </t>
    </r>
    <r>
      <rPr>
        <vertAlign val="superscript"/>
        <sz val="10"/>
        <rFont val="Arial"/>
        <family val="2"/>
      </rPr>
      <t>4/</t>
    </r>
  </si>
  <si>
    <r>
      <t xml:space="preserve">Banca Comercial </t>
    </r>
    <r>
      <rPr>
        <vertAlign val="superscript"/>
        <sz val="11"/>
        <rFont val="Arial"/>
        <family val="2"/>
      </rPr>
      <t>5/</t>
    </r>
  </si>
  <si>
    <t>4/ El monto desembolsado y el pagado incluye sustitución de título para la recapitalización del Banco Central de conformidad con la Ley No. 167-07 y su reglamento de aplicación. Dicha operación no involucró flujo de efectivo.</t>
  </si>
  <si>
    <t>5/ Deuda de instituciones públicas contratadas con la banca comercial.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</si>
</sst>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(* #,##0.0_);_(* \(#,##0.0\);_(* &quot;-&quot;??_);_(@_)"/>
    <numFmt numFmtId="165" formatCode="#,##0.00,,"/>
    <numFmt numFmtId="166" formatCode="dd/mm/yyyy;@"/>
    <numFmt numFmtId="167" formatCode="_(* #,##0.0_);_(* \(#,##0.0\);_(* &quot;-&quot;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2"/>
      <name val="Arial"/>
      <family val="2"/>
    </font>
    <font>
      <sz val="11.3"/>
      <name val="Arial"/>
      <family val="2"/>
    </font>
    <font>
      <b/>
      <sz val="11.5"/>
      <name val="Arial"/>
      <family val="2"/>
    </font>
    <font>
      <i/>
      <sz val="10.5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2" borderId="0" xfId="2" applyFont="1" applyFill="1"/>
    <xf numFmtId="0" fontId="2" fillId="2" borderId="0" xfId="2" applyFill="1"/>
    <xf numFmtId="164" fontId="2" fillId="2" borderId="0" xfId="1" applyNumberFormat="1" applyFont="1" applyFill="1" applyAlignment="1">
      <alignment horizontal="center"/>
    </xf>
    <xf numFmtId="0" fontId="2" fillId="2" borderId="0" xfId="2" applyFill="1" applyAlignment="1">
      <alignment horizontal="center"/>
    </xf>
    <xf numFmtId="164" fontId="2" fillId="2" borderId="0" xfId="1" applyNumberFormat="1" applyFont="1" applyFill="1"/>
    <xf numFmtId="0" fontId="4" fillId="0" borderId="0" xfId="0" applyFont="1"/>
    <xf numFmtId="0" fontId="5" fillId="0" borderId="0" xfId="0" applyFont="1"/>
    <xf numFmtId="43" fontId="2" fillId="2" borderId="0" xfId="1" applyFont="1" applyFill="1"/>
    <xf numFmtId="0" fontId="6" fillId="0" borderId="0" xfId="0" applyFont="1"/>
    <xf numFmtId="0" fontId="7" fillId="2" borderId="0" xfId="2" applyFont="1" applyFill="1"/>
    <xf numFmtId="43" fontId="2" fillId="2" borderId="0" xfId="2" applyNumberFormat="1" applyFill="1"/>
    <xf numFmtId="0" fontId="9" fillId="2" borderId="0" xfId="2" applyFont="1" applyFill="1" applyAlignment="1">
      <alignment horizontal="center"/>
    </xf>
    <xf numFmtId="0" fontId="10" fillId="2" borderId="0" xfId="2" applyFont="1" applyFill="1"/>
    <xf numFmtId="0" fontId="10" fillId="0" borderId="0" xfId="2" applyFont="1"/>
    <xf numFmtId="0" fontId="3" fillId="0" borderId="0" xfId="2" applyFont="1" applyAlignment="1">
      <alignment horizontal="center" vertical="center"/>
    </xf>
    <xf numFmtId="165" fontId="13" fillId="3" borderId="1" xfId="2" applyNumberFormat="1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wrapText="1"/>
    </xf>
    <xf numFmtId="166" fontId="14" fillId="3" borderId="0" xfId="2" applyNumberFormat="1" applyFont="1" applyFill="1" applyAlignment="1">
      <alignment horizontal="center" vertical="top"/>
    </xf>
    <xf numFmtId="0" fontId="13" fillId="3" borderId="1" xfId="2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 wrapText="1"/>
    </xf>
    <xf numFmtId="164" fontId="13" fillId="3" borderId="0" xfId="1" applyNumberFormat="1" applyFont="1" applyFill="1" applyBorder="1" applyAlignment="1">
      <alignment horizontal="center" vertical="center" wrapText="1"/>
    </xf>
    <xf numFmtId="165" fontId="13" fillId="3" borderId="0" xfId="2" applyNumberFormat="1" applyFont="1" applyFill="1" applyAlignment="1">
      <alignment horizontal="center" vertical="center" wrapText="1"/>
    </xf>
    <xf numFmtId="43" fontId="13" fillId="3" borderId="3" xfId="3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0" fontId="3" fillId="0" borderId="0" xfId="2" applyFont="1"/>
    <xf numFmtId="0" fontId="2" fillId="0" borderId="0" xfId="2"/>
    <xf numFmtId="164" fontId="2" fillId="0" borderId="0" xfId="1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64" fontId="2" fillId="0" borderId="0" xfId="1" applyNumberFormat="1" applyFont="1" applyFill="1" applyBorder="1"/>
    <xf numFmtId="0" fontId="9" fillId="4" borderId="4" xfId="2" applyFont="1" applyFill="1" applyBorder="1"/>
    <xf numFmtId="164" fontId="16" fillId="4" borderId="4" xfId="3" applyNumberFormat="1" applyFont="1" applyFill="1" applyBorder="1" applyAlignment="1">
      <alignment horizontal="right"/>
    </xf>
    <xf numFmtId="164" fontId="17" fillId="0" borderId="0" xfId="3" applyNumberFormat="1" applyFont="1" applyFill="1" applyBorder="1" applyAlignment="1">
      <alignment horizontal="right"/>
    </xf>
    <xf numFmtId="164" fontId="18" fillId="4" borderId="4" xfId="3" applyNumberFormat="1" applyFont="1" applyFill="1" applyBorder="1" applyAlignment="1">
      <alignment horizontal="right"/>
    </xf>
    <xf numFmtId="0" fontId="14" fillId="0" borderId="0" xfId="2" applyFont="1"/>
    <xf numFmtId="0" fontId="9" fillId="0" borderId="0" xfId="2" applyFont="1" applyAlignment="1">
      <alignment horizontal="left" indent="1"/>
    </xf>
    <xf numFmtId="164" fontId="9" fillId="0" borderId="0" xfId="1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indent="4"/>
    </xf>
    <xf numFmtId="164" fontId="10" fillId="0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0" fontId="19" fillId="0" borderId="0" xfId="2" applyFont="1" applyAlignment="1">
      <alignment horizontal="left" indent="7"/>
    </xf>
    <xf numFmtId="0" fontId="19" fillId="2" borderId="0" xfId="2" applyFont="1" applyFill="1" applyAlignment="1">
      <alignment horizontal="left" indent="7"/>
    </xf>
    <xf numFmtId="0" fontId="20" fillId="2" borderId="0" xfId="2" applyFont="1" applyFill="1" applyAlignment="1">
      <alignment horizontal="left" indent="7"/>
    </xf>
    <xf numFmtId="164" fontId="10" fillId="0" borderId="0" xfId="3" applyNumberFormat="1" applyFont="1" applyFill="1" applyBorder="1" applyAlignment="1">
      <alignment horizontal="right"/>
    </xf>
    <xf numFmtId="0" fontId="9" fillId="0" borderId="0" xfId="2" applyFont="1" applyAlignment="1">
      <alignment horizontal="left" indent="4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 indent="4"/>
    </xf>
    <xf numFmtId="164" fontId="10" fillId="2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5" fillId="0" borderId="0" xfId="0" applyNumberFormat="1" applyFont="1"/>
    <xf numFmtId="0" fontId="2" fillId="0" borderId="0" xfId="2" applyAlignment="1">
      <alignment horizontal="left" indent="5"/>
    </xf>
    <xf numFmtId="164" fontId="10" fillId="2" borderId="0" xfId="2" applyNumberFormat="1" applyFont="1" applyFill="1"/>
    <xf numFmtId="164" fontId="9" fillId="4" borderId="4" xfId="3" applyNumberFormat="1" applyFont="1" applyFill="1" applyBorder="1" applyAlignment="1">
      <alignment horizontal="right"/>
    </xf>
    <xf numFmtId="164" fontId="9" fillId="0" borderId="0" xfId="3" applyNumberFormat="1" applyFont="1" applyFill="1" applyBorder="1" applyAlignment="1">
      <alignment horizontal="right"/>
    </xf>
    <xf numFmtId="0" fontId="10" fillId="0" borderId="0" xfId="2" applyFont="1" applyAlignment="1">
      <alignment horizontal="left" indent="6"/>
    </xf>
    <xf numFmtId="164" fontId="10" fillId="2" borderId="0" xfId="3" applyNumberFormat="1" applyFont="1" applyFill="1" applyBorder="1" applyAlignment="1">
      <alignment horizontal="right"/>
    </xf>
    <xf numFmtId="0" fontId="2" fillId="2" borderId="5" xfId="2" applyFill="1" applyBorder="1"/>
    <xf numFmtId="164" fontId="2" fillId="2" borderId="5" xfId="1" applyNumberFormat="1" applyFont="1" applyFill="1" applyBorder="1" applyAlignment="1">
      <alignment horizontal="center"/>
    </xf>
    <xf numFmtId="164" fontId="2" fillId="2" borderId="5" xfId="1" applyNumberFormat="1" applyFont="1" applyFill="1" applyBorder="1"/>
    <xf numFmtId="164" fontId="5" fillId="0" borderId="0" xfId="1" applyNumberFormat="1" applyFont="1"/>
    <xf numFmtId="0" fontId="10" fillId="0" borderId="0" xfId="0" applyFont="1"/>
    <xf numFmtId="164" fontId="10" fillId="0" borderId="0" xfId="1" applyNumberFormat="1" applyFont="1"/>
    <xf numFmtId="164" fontId="4" fillId="0" borderId="0" xfId="1" applyNumberFormat="1" applyFont="1"/>
    <xf numFmtId="167" fontId="4" fillId="0" borderId="0" xfId="0" applyNumberFormat="1" applyFont="1"/>
    <xf numFmtId="4" fontId="4" fillId="0" borderId="0" xfId="0" applyNumberFormat="1" applyFont="1"/>
    <xf numFmtId="0" fontId="2" fillId="2" borderId="0" xfId="0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43" fontId="13" fillId="3" borderId="1" xfId="3" applyFont="1" applyFill="1" applyBorder="1" applyAlignment="1">
      <alignment horizontal="center" vertical="center" wrapText="1"/>
    </xf>
    <xf numFmtId="43" fontId="13" fillId="3" borderId="0" xfId="3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1" fillId="2" borderId="0" xfId="2" applyFont="1" applyFill="1" applyAlignment="1">
      <alignment horizontal="center"/>
    </xf>
    <xf numFmtId="43" fontId="13" fillId="3" borderId="3" xfId="3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0" borderId="0" xfId="2" applyFont="1" applyAlignment="1">
      <alignment horizontal="center"/>
    </xf>
    <xf numFmtId="0" fontId="13" fillId="3" borderId="2" xfId="2" applyFont="1" applyFill="1" applyBorder="1" applyAlignment="1">
      <alignment horizontal="center" vertical="center"/>
    </xf>
  </cellXfs>
  <cellStyles count="5">
    <cellStyle name="Comma" xfId="1" builtinId="3"/>
    <cellStyle name="Comma 3" xfId="3" xr:uid="{00000000-0005-0000-0000-000000000000}"/>
    <cellStyle name="Normal" xfId="0" builtinId="0"/>
    <cellStyle name="Normal 2 2" xfId="4" xr:uid="{00000000-0005-0000-0000-000003000000}"/>
    <cellStyle name="Normal 4" xfId="2" xr:uid="{00000000-0005-0000-0000-000004000000}"/>
  </cellStyles>
  <dxfs count="0"/>
  <tableStyles count="1" defaultTableStyle="TableStyleMedium2" defaultPivotStyle="PivotStyleLight16">
    <tableStyle name="Invisible" pivot="0" table="0" count="0" xr9:uid="{EF1331EB-3D41-408A-9B7C-59223B9B4C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324261</xdr:colOff>
      <xdr:row>0</xdr:row>
      <xdr:rowOff>114160</xdr:rowOff>
    </xdr:from>
    <xdr:to>
      <xdr:col>6</xdr:col>
      <xdr:colOff>152997</xdr:colOff>
      <xdr:row>4</xdr:row>
      <xdr:rowOff>140133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980749D-60A2-4387-A69F-51F1E0FBE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6717917" y="114160"/>
          <a:ext cx="805049" cy="740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8"/>
  <sheetViews>
    <sheetView showGridLines="0" tabSelected="1" topLeftCell="A6" zoomScale="80" zoomScaleNormal="80" workbookViewId="0">
      <selection activeCell="F34" sqref="F34"/>
    </sheetView>
  </sheetViews>
  <sheetFormatPr defaultColWidth="9.140625" defaultRowHeight="14.25" x14ac:dyDescent="0.2"/>
  <cols>
    <col min="1" max="1" width="2" style="9" customWidth="1"/>
    <col min="2" max="2" width="40.28515625" style="6" customWidth="1"/>
    <col min="3" max="3" width="17.42578125" style="6" customWidth="1"/>
    <col min="4" max="4" width="18.7109375" style="6" customWidth="1"/>
    <col min="5" max="5" width="17.28515625" style="6" customWidth="1"/>
    <col min="6" max="6" width="14.5703125" style="6" customWidth="1"/>
    <col min="7" max="7" width="14.28515625" style="6" customWidth="1"/>
    <col min="8" max="8" width="11.42578125" style="65" bestFit="1" customWidth="1"/>
    <col min="9" max="9" width="13.140625" style="6" bestFit="1" customWidth="1"/>
    <col min="10" max="10" width="12.85546875" style="6" bestFit="1" customWidth="1"/>
    <col min="11" max="11" width="17.42578125" style="65" bestFit="1" customWidth="1"/>
    <col min="12" max="12" width="18.28515625" style="6" bestFit="1" customWidth="1"/>
    <col min="13" max="13" width="17.5703125" style="6" bestFit="1" customWidth="1"/>
    <col min="14" max="25" width="9.140625" style="6"/>
    <col min="26" max="26" width="11.7109375" style="6" bestFit="1" customWidth="1"/>
    <col min="27" max="16384" width="9.140625" style="6"/>
  </cols>
  <sheetData>
    <row r="1" spans="1:13" x14ac:dyDescent="0.2">
      <c r="A1" s="1"/>
      <c r="B1" s="2"/>
      <c r="C1" s="2"/>
      <c r="D1" s="2"/>
      <c r="E1" s="2"/>
      <c r="F1" s="2"/>
      <c r="G1" s="2"/>
      <c r="H1" s="3"/>
      <c r="I1" s="4"/>
      <c r="J1" s="2"/>
      <c r="K1" s="5"/>
    </row>
    <row r="2" spans="1:13" x14ac:dyDescent="0.2">
      <c r="A2" s="1"/>
      <c r="B2" s="8"/>
      <c r="C2" s="2"/>
      <c r="D2" s="2"/>
      <c r="E2" s="2"/>
      <c r="F2" s="2"/>
      <c r="G2" s="2"/>
      <c r="H2" s="3"/>
      <c r="I2" s="4"/>
      <c r="J2" s="2"/>
      <c r="K2" s="5"/>
      <c r="L2" s="2"/>
      <c r="M2" s="2"/>
    </row>
    <row r="3" spans="1:13" x14ac:dyDescent="0.2">
      <c r="A3" s="1"/>
      <c r="B3" s="8"/>
      <c r="C3" s="2"/>
      <c r="D3" s="2"/>
      <c r="E3" s="2"/>
      <c r="F3" s="2"/>
      <c r="G3" s="2"/>
      <c r="H3" s="3"/>
      <c r="I3" s="4"/>
      <c r="J3" s="2"/>
      <c r="K3" s="5"/>
      <c r="L3" s="2"/>
      <c r="M3" s="2"/>
    </row>
    <row r="4" spans="1:13" x14ac:dyDescent="0.2">
      <c r="A4" s="1"/>
      <c r="B4" s="8"/>
      <c r="C4" s="2"/>
      <c r="D4" s="2"/>
      <c r="E4" s="2"/>
      <c r="F4" s="2"/>
      <c r="G4" s="2"/>
      <c r="H4" s="3"/>
      <c r="I4" s="4"/>
      <c r="J4" s="2"/>
      <c r="K4" s="5"/>
      <c r="L4" s="2"/>
      <c r="M4" s="2"/>
    </row>
    <row r="5" spans="1:13" ht="18" x14ac:dyDescent="0.25">
      <c r="A5" s="1"/>
      <c r="B5" s="10"/>
      <c r="C5" s="2"/>
      <c r="D5" s="2"/>
      <c r="E5" s="2"/>
      <c r="F5" s="2"/>
      <c r="G5" s="2"/>
      <c r="H5" s="3"/>
      <c r="I5" s="4"/>
      <c r="J5" s="2"/>
      <c r="K5" s="5"/>
      <c r="L5" s="2"/>
      <c r="M5" s="11"/>
    </row>
    <row r="6" spans="1:13" ht="15" x14ac:dyDescent="0.25">
      <c r="A6" s="1"/>
      <c r="B6" s="79" t="s"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ht="15" x14ac:dyDescent="0.25">
      <c r="A7" s="1"/>
      <c r="B7" s="79" t="s">
        <v>49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15" x14ac:dyDescent="0.25">
      <c r="A8" s="1"/>
      <c r="B8" s="80" t="s">
        <v>1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 ht="6.75" customHeight="1" x14ac:dyDescent="0.25">
      <c r="A9" s="1"/>
      <c r="B9" s="12"/>
      <c r="C9" s="13"/>
      <c r="D9" s="13"/>
      <c r="E9" s="13"/>
      <c r="F9" s="14"/>
      <c r="G9" s="13"/>
      <c r="H9" s="13"/>
      <c r="I9" s="13"/>
      <c r="J9" s="13"/>
      <c r="K9" s="13"/>
      <c r="L9" s="13"/>
      <c r="M9" s="13"/>
    </row>
    <row r="10" spans="1:13" ht="15" x14ac:dyDescent="0.25">
      <c r="A10" s="1"/>
      <c r="B10" s="79" t="s">
        <v>2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ht="15" x14ac:dyDescent="0.25">
      <c r="A11" s="1"/>
      <c r="B11" s="77" t="s">
        <v>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ht="15" x14ac:dyDescent="0.25">
      <c r="A12" s="1"/>
      <c r="B12" s="77" t="s">
        <v>4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 ht="6.75" customHeight="1" x14ac:dyDescent="0.2">
      <c r="A13" s="1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 ht="24" customHeight="1" x14ac:dyDescent="0.25">
      <c r="A14" s="15"/>
      <c r="B14" s="70" t="s">
        <v>5</v>
      </c>
      <c r="C14" s="16" t="s">
        <v>6</v>
      </c>
      <c r="D14" s="73" t="s">
        <v>7</v>
      </c>
      <c r="E14" s="73" t="s">
        <v>8</v>
      </c>
      <c r="F14" s="73" t="s">
        <v>9</v>
      </c>
      <c r="G14" s="81" t="s">
        <v>50</v>
      </c>
      <c r="H14" s="81"/>
      <c r="I14" s="81"/>
      <c r="J14" s="81"/>
      <c r="K14" s="17" t="s">
        <v>10</v>
      </c>
      <c r="L14" s="16" t="s">
        <v>11</v>
      </c>
      <c r="M14" s="16" t="s">
        <v>6</v>
      </c>
    </row>
    <row r="15" spans="1:13" ht="15" x14ac:dyDescent="0.2">
      <c r="A15" s="15"/>
      <c r="B15" s="71"/>
      <c r="C15" s="18">
        <v>45930</v>
      </c>
      <c r="D15" s="74"/>
      <c r="E15" s="74"/>
      <c r="F15" s="74"/>
      <c r="G15" s="19" t="s">
        <v>12</v>
      </c>
      <c r="H15" s="20" t="s">
        <v>13</v>
      </c>
      <c r="I15" s="19" t="s">
        <v>14</v>
      </c>
      <c r="J15" s="19" t="s">
        <v>15</v>
      </c>
      <c r="K15" s="21" t="s">
        <v>12</v>
      </c>
      <c r="L15" s="22" t="s">
        <v>16</v>
      </c>
      <c r="M15" s="18">
        <v>46022</v>
      </c>
    </row>
    <row r="16" spans="1:13" ht="30" customHeight="1" thickBot="1" x14ac:dyDescent="0.25">
      <c r="A16" s="15"/>
      <c r="B16" s="72"/>
      <c r="C16" s="23" t="s">
        <v>17</v>
      </c>
      <c r="D16" s="23" t="s">
        <v>18</v>
      </c>
      <c r="E16" s="23" t="s">
        <v>19</v>
      </c>
      <c r="F16" s="78"/>
      <c r="G16" s="24" t="s">
        <v>20</v>
      </c>
      <c r="H16" s="25"/>
      <c r="I16" s="24"/>
      <c r="J16" s="24"/>
      <c r="K16" s="25" t="s">
        <v>21</v>
      </c>
      <c r="L16" s="26" t="s">
        <v>22</v>
      </c>
      <c r="M16" s="27" t="s">
        <v>23</v>
      </c>
    </row>
    <row r="17" spans="1:28" ht="11.25" customHeight="1" x14ac:dyDescent="0.2">
      <c r="A17" s="28"/>
      <c r="B17" s="14"/>
      <c r="C17" s="29"/>
      <c r="D17" s="29"/>
      <c r="E17" s="29"/>
      <c r="F17" s="29"/>
      <c r="G17" s="29"/>
      <c r="H17" s="30"/>
      <c r="I17" s="31"/>
      <c r="J17" s="29"/>
      <c r="K17" s="32"/>
      <c r="L17" s="29"/>
      <c r="M17" s="29"/>
    </row>
    <row r="18" spans="1:28" ht="16.5" thickBot="1" x14ac:dyDescent="0.3">
      <c r="A18" s="28"/>
      <c r="B18" s="33" t="s">
        <v>24</v>
      </c>
      <c r="C18" s="34">
        <f>C19+C20</f>
        <v>60361.880537110192</v>
      </c>
      <c r="D18" s="34">
        <f t="shared" ref="D18:M18" si="0">D19+D20</f>
        <v>2199.5897750570002</v>
      </c>
      <c r="E18" s="34">
        <f t="shared" si="0"/>
        <v>1.4052459020000001</v>
      </c>
      <c r="F18" s="34">
        <f t="shared" ref="F18" si="1">+F19+F20</f>
        <v>0</v>
      </c>
      <c r="G18" s="34">
        <f t="shared" si="0"/>
        <v>742.26030272607898</v>
      </c>
      <c r="H18" s="34">
        <f t="shared" si="0"/>
        <v>721.97605650585558</v>
      </c>
      <c r="I18" s="34">
        <f t="shared" si="0"/>
        <v>7.4996011679999999</v>
      </c>
      <c r="J18" s="34">
        <f t="shared" si="0"/>
        <v>1471.7359603999346</v>
      </c>
      <c r="K18" s="34">
        <f t="shared" si="0"/>
        <v>0</v>
      </c>
      <c r="L18" s="34">
        <f t="shared" si="0"/>
        <v>-270.72600844557275</v>
      </c>
      <c r="M18" s="34">
        <f t="shared" si="0"/>
        <v>61549.889246897532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7"/>
      <c r="AA18" s="66"/>
      <c r="AB18" s="66"/>
    </row>
    <row r="19" spans="1:28" ht="17.25" thickTop="1" thickBot="1" x14ac:dyDescent="0.3">
      <c r="A19" s="28"/>
      <c r="B19" s="33" t="s">
        <v>25</v>
      </c>
      <c r="C19" s="34">
        <f>C23+C46</f>
        <v>44085.635182747006</v>
      </c>
      <c r="D19" s="34">
        <f t="shared" ref="D19:M19" si="2">D23+D46</f>
        <v>1722.280026489</v>
      </c>
      <c r="E19" s="34">
        <f t="shared" si="2"/>
        <v>1.4052459020000001</v>
      </c>
      <c r="F19" s="34">
        <f t="shared" ref="F19" si="3">+F23+F48</f>
        <v>0</v>
      </c>
      <c r="G19" s="34">
        <f t="shared" si="2"/>
        <v>252.98436465799998</v>
      </c>
      <c r="H19" s="34">
        <f t="shared" si="2"/>
        <v>394.12142447299999</v>
      </c>
      <c r="I19" s="34">
        <f t="shared" si="2"/>
        <v>7.3365138019999998</v>
      </c>
      <c r="J19" s="34">
        <f t="shared" si="2"/>
        <v>654.44230293299995</v>
      </c>
      <c r="K19" s="34">
        <f t="shared" si="2"/>
        <v>0</v>
      </c>
      <c r="L19" s="34">
        <f t="shared" si="2"/>
        <v>-77.070071447999766</v>
      </c>
      <c r="M19" s="34">
        <f t="shared" si="2"/>
        <v>45479.266019032002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</row>
    <row r="20" spans="1:28" ht="17.25" thickTop="1" thickBot="1" x14ac:dyDescent="0.3">
      <c r="A20" s="28"/>
      <c r="B20" s="33" t="s">
        <v>26</v>
      </c>
      <c r="C20" s="34">
        <f>C38+C48</f>
        <v>16276.245354363182</v>
      </c>
      <c r="D20" s="34">
        <v>477.30974856800003</v>
      </c>
      <c r="E20" s="34">
        <v>0</v>
      </c>
      <c r="F20" s="34">
        <v>0</v>
      </c>
      <c r="G20" s="34">
        <v>489.27593806807903</v>
      </c>
      <c r="H20" s="34">
        <v>327.85463203285559</v>
      </c>
      <c r="I20" s="34">
        <f>+I38+I48</f>
        <v>0.16308736599999998</v>
      </c>
      <c r="J20" s="34">
        <v>817.29365746693463</v>
      </c>
      <c r="K20" s="34">
        <v>0</v>
      </c>
      <c r="L20" s="34">
        <v>-193.65593699757298</v>
      </c>
      <c r="M20" s="34">
        <f>+M38+M48</f>
        <v>16070.623227865532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 spans="1:28" ht="15" thickTop="1" x14ac:dyDescent="0.2">
      <c r="A21" s="28"/>
      <c r="B21" s="1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1:28" ht="15.75" thickBot="1" x14ac:dyDescent="0.3">
      <c r="A22" s="28"/>
      <c r="B22" s="33" t="s">
        <v>27</v>
      </c>
      <c r="C22" s="36">
        <f>C23+C38</f>
        <v>60277.333797639003</v>
      </c>
      <c r="D22" s="36">
        <f t="shared" ref="D22:M22" si="4">D23+D38</f>
        <v>2199.5897750570002</v>
      </c>
      <c r="E22" s="36">
        <f t="shared" si="4"/>
        <v>1.4052459020000001</v>
      </c>
      <c r="F22" s="36">
        <f t="shared" ref="F22" si="5">+F23+F41</f>
        <v>0</v>
      </c>
      <c r="G22" s="36">
        <f t="shared" si="4"/>
        <v>735.39411322600006</v>
      </c>
      <c r="H22" s="36">
        <f t="shared" si="4"/>
        <v>720.34367521000001</v>
      </c>
      <c r="I22" s="36">
        <f t="shared" si="4"/>
        <v>7.4996011679999999</v>
      </c>
      <c r="J22" s="36">
        <f t="shared" si="4"/>
        <v>1463.2373896039999</v>
      </c>
      <c r="K22" s="36">
        <f t="shared" si="4"/>
        <v>0</v>
      </c>
      <c r="L22" s="36">
        <f t="shared" si="4"/>
        <v>-270.23785159599959</v>
      </c>
      <c r="M22" s="36">
        <f t="shared" si="4"/>
        <v>61472.696853776004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</row>
    <row r="23" spans="1:28" ht="15.75" thickTop="1" x14ac:dyDescent="0.25">
      <c r="A23" s="37"/>
      <c r="B23" s="38" t="s">
        <v>28</v>
      </c>
      <c r="C23" s="39">
        <f>C24+C32+C35+C36</f>
        <v>44079.660632885003</v>
      </c>
      <c r="D23" s="39">
        <f t="shared" ref="D23:M23" si="6">D24+D32+D35+D36</f>
        <v>1722.280026489</v>
      </c>
      <c r="E23" s="39">
        <f t="shared" si="6"/>
        <v>1.4052459020000001</v>
      </c>
      <c r="F23" s="39">
        <f t="shared" si="6"/>
        <v>0</v>
      </c>
      <c r="G23" s="39">
        <f t="shared" si="6"/>
        <v>252.98436465799998</v>
      </c>
      <c r="H23" s="39">
        <f t="shared" si="6"/>
        <v>394.12142447299999</v>
      </c>
      <c r="I23" s="39">
        <f t="shared" si="6"/>
        <v>7.3365138019999998</v>
      </c>
      <c r="J23" s="39">
        <f t="shared" si="6"/>
        <v>654.44230293299995</v>
      </c>
      <c r="K23" s="39">
        <f t="shared" si="6"/>
        <v>0</v>
      </c>
      <c r="L23" s="39">
        <f t="shared" si="6"/>
        <v>-77.070237810999771</v>
      </c>
      <c r="M23" s="39">
        <f t="shared" si="6"/>
        <v>45473.291302807003</v>
      </c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 spans="1:28" x14ac:dyDescent="0.2">
      <c r="A24" s="1"/>
      <c r="B24" s="40" t="s">
        <v>29</v>
      </c>
      <c r="C24" s="41">
        <f>SUM(C25:C31)</f>
        <v>8036.4815016589992</v>
      </c>
      <c r="D24" s="41">
        <f t="shared" ref="D24:M24" si="7">SUM(D25:D31)</f>
        <v>88.259383619999994</v>
      </c>
      <c r="E24" s="41">
        <f t="shared" si="7"/>
        <v>0</v>
      </c>
      <c r="F24" s="41">
        <f t="shared" si="7"/>
        <v>0</v>
      </c>
      <c r="G24" s="41">
        <f t="shared" si="7"/>
        <v>204.03319979899999</v>
      </c>
      <c r="H24" s="41">
        <f t="shared" si="7"/>
        <v>144.81746699399997</v>
      </c>
      <c r="I24" s="41">
        <f t="shared" si="7"/>
        <v>6.2659970450000007</v>
      </c>
      <c r="J24" s="41">
        <f t="shared" si="7"/>
        <v>355.11666383799997</v>
      </c>
      <c r="K24" s="41">
        <f t="shared" si="7"/>
        <v>0</v>
      </c>
      <c r="L24" s="41">
        <f t="shared" si="7"/>
        <v>-4.2331830000277553E-3</v>
      </c>
      <c r="M24" s="41">
        <f t="shared" si="7"/>
        <v>7920.7034522969989</v>
      </c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</row>
    <row r="25" spans="1:28" x14ac:dyDescent="0.2">
      <c r="A25" s="1"/>
      <c r="B25" s="43" t="s">
        <v>30</v>
      </c>
      <c r="C25" s="41">
        <v>799.80916433000004</v>
      </c>
      <c r="D25" s="41">
        <v>42.938050799999999</v>
      </c>
      <c r="E25" s="41">
        <v>0</v>
      </c>
      <c r="F25" s="41">
        <v>0</v>
      </c>
      <c r="G25" s="41">
        <v>17.805938399999999</v>
      </c>
      <c r="H25" s="41">
        <v>12.786312269999998</v>
      </c>
      <c r="I25" s="41">
        <v>0.38756700999999999</v>
      </c>
      <c r="J25" s="41">
        <v>30.97981768</v>
      </c>
      <c r="K25" s="41">
        <v>0</v>
      </c>
      <c r="L25" s="41">
        <v>-9.3132257461547847E-16</v>
      </c>
      <c r="M25" s="41">
        <v>824.94127673000003</v>
      </c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</row>
    <row r="26" spans="1:28" x14ac:dyDescent="0.2">
      <c r="A26" s="1"/>
      <c r="B26" s="44" t="s">
        <v>31</v>
      </c>
      <c r="C26" s="41">
        <v>4291.3556643439997</v>
      </c>
      <c r="D26" s="41">
        <v>34.748091359999997</v>
      </c>
      <c r="E26" s="41">
        <v>0</v>
      </c>
      <c r="F26" s="41">
        <v>0</v>
      </c>
      <c r="G26" s="41">
        <v>177.65326636999998</v>
      </c>
      <c r="H26" s="41">
        <v>78.894376409999992</v>
      </c>
      <c r="I26" s="41">
        <v>2.7635417900000006</v>
      </c>
      <c r="J26" s="41">
        <v>259.31118456999997</v>
      </c>
      <c r="K26" s="41">
        <v>0</v>
      </c>
      <c r="L26" s="41">
        <v>1.6257349999720754E-3</v>
      </c>
      <c r="M26" s="41">
        <v>4148.4521150690007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</row>
    <row r="27" spans="1:28" x14ac:dyDescent="0.2">
      <c r="A27" s="1"/>
      <c r="B27" s="43" t="s">
        <v>32</v>
      </c>
      <c r="C27" s="41">
        <v>2354.6429503499994</v>
      </c>
      <c r="D27" s="41">
        <v>2.0617459999999999</v>
      </c>
      <c r="E27" s="41">
        <v>0</v>
      </c>
      <c r="F27" s="41">
        <v>0</v>
      </c>
      <c r="G27" s="41">
        <v>3.19701704</v>
      </c>
      <c r="H27" s="41">
        <v>48.392200129999992</v>
      </c>
      <c r="I27" s="41">
        <v>2.2829726250000002</v>
      </c>
      <c r="J27" s="41">
        <v>53.87218979499999</v>
      </c>
      <c r="K27" s="41">
        <v>0</v>
      </c>
      <c r="L27" s="41">
        <v>-3.7252902984619139E-15</v>
      </c>
      <c r="M27" s="41">
        <v>2353.5076793099993</v>
      </c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</row>
    <row r="28" spans="1:28" x14ac:dyDescent="0.2">
      <c r="A28" s="1"/>
      <c r="B28" s="43" t="s">
        <v>33</v>
      </c>
      <c r="C28" s="41">
        <v>26.356813899999999</v>
      </c>
      <c r="D28" s="41">
        <v>0</v>
      </c>
      <c r="E28" s="41">
        <v>0</v>
      </c>
      <c r="F28" s="41">
        <v>0</v>
      </c>
      <c r="G28" s="41">
        <v>0</v>
      </c>
      <c r="H28" s="41">
        <v>0.1945199</v>
      </c>
      <c r="I28" s="41">
        <v>5.1914230000000006E-2</v>
      </c>
      <c r="J28" s="41">
        <v>0.24643413</v>
      </c>
      <c r="K28" s="41">
        <v>0</v>
      </c>
      <c r="L28" s="41">
        <v>0</v>
      </c>
      <c r="M28" s="41">
        <v>26.356813899999999</v>
      </c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</row>
    <row r="29" spans="1:28" x14ac:dyDescent="0.2">
      <c r="A29" s="1"/>
      <c r="B29" s="43" t="s">
        <v>34</v>
      </c>
      <c r="C29" s="41">
        <v>433.20391425999998</v>
      </c>
      <c r="D29" s="41">
        <v>6.2114954600000001</v>
      </c>
      <c r="E29" s="41">
        <v>0</v>
      </c>
      <c r="F29" s="41">
        <v>0</v>
      </c>
      <c r="G29" s="41">
        <v>1.92307692</v>
      </c>
      <c r="H29" s="41">
        <v>3.7079198899999999</v>
      </c>
      <c r="I29" s="41">
        <v>0.42678206000000002</v>
      </c>
      <c r="J29" s="41">
        <v>6.0577788699999999</v>
      </c>
      <c r="K29" s="41">
        <v>0</v>
      </c>
      <c r="L29" s="41">
        <v>3.7252902984619139E-15</v>
      </c>
      <c r="M29" s="41">
        <v>437.49233279999993</v>
      </c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</row>
    <row r="30" spans="1:28" x14ac:dyDescent="0.2">
      <c r="A30" s="1"/>
      <c r="B30" s="45" t="s">
        <v>35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</row>
    <row r="31" spans="1:28" x14ac:dyDescent="0.2">
      <c r="A31" s="1"/>
      <c r="B31" s="44" t="s">
        <v>36</v>
      </c>
      <c r="C31" s="41">
        <v>131.11299447500002</v>
      </c>
      <c r="D31" s="41">
        <v>2.2999999999999998</v>
      </c>
      <c r="E31" s="41">
        <v>0</v>
      </c>
      <c r="F31" s="41">
        <v>0</v>
      </c>
      <c r="G31" s="41">
        <v>3.453901069</v>
      </c>
      <c r="H31" s="41">
        <v>0.84213839400000001</v>
      </c>
      <c r="I31" s="41">
        <v>0.35321932999999994</v>
      </c>
      <c r="J31" s="41">
        <v>4.6492587929999996</v>
      </c>
      <c r="K31" s="41">
        <v>0</v>
      </c>
      <c r="L31" s="41">
        <v>-5.8589179999988996E-3</v>
      </c>
      <c r="M31" s="41">
        <v>129.95323448799999</v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</row>
    <row r="32" spans="1:28" x14ac:dyDescent="0.2">
      <c r="A32" s="1"/>
      <c r="B32" s="40" t="s">
        <v>37</v>
      </c>
      <c r="C32" s="41">
        <f>C33+C34</f>
        <v>2253.6913027520004</v>
      </c>
      <c r="D32" s="41">
        <f t="shared" ref="D32:M32" si="8">D33+D34</f>
        <v>35.340642869</v>
      </c>
      <c r="E32" s="41">
        <f t="shared" si="8"/>
        <v>8.5245901999999998E-2</v>
      </c>
      <c r="F32" s="41">
        <f t="shared" si="8"/>
        <v>0</v>
      </c>
      <c r="G32" s="41">
        <f t="shared" si="8"/>
        <v>48.951164858999995</v>
      </c>
      <c r="H32" s="41">
        <f t="shared" si="8"/>
        <v>16.477978499000002</v>
      </c>
      <c r="I32" s="41">
        <f t="shared" si="8"/>
        <v>0.81832393700000006</v>
      </c>
      <c r="J32" s="41">
        <f t="shared" si="8"/>
        <v>66.247467295000007</v>
      </c>
      <c r="K32" s="41">
        <f t="shared" si="8"/>
        <v>0</v>
      </c>
      <c r="L32" s="41">
        <f t="shared" si="8"/>
        <v>1.6367274159999816</v>
      </c>
      <c r="M32" s="41">
        <f t="shared" si="8"/>
        <v>2241.8027540800003</v>
      </c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 spans="1:25" x14ac:dyDescent="0.2">
      <c r="A33" s="1"/>
      <c r="B33" s="43" t="s">
        <v>38</v>
      </c>
      <c r="C33" s="42">
        <v>1852.0194960460003</v>
      </c>
      <c r="D33" s="42">
        <v>35.298520582000002</v>
      </c>
      <c r="E33" s="42">
        <v>8.5245901999999998E-2</v>
      </c>
      <c r="F33" s="42">
        <v>0</v>
      </c>
      <c r="G33" s="42">
        <v>42.805558818999998</v>
      </c>
      <c r="H33" s="42">
        <v>16.093041859000003</v>
      </c>
      <c r="I33" s="42">
        <v>6.7275000000000001E-2</v>
      </c>
      <c r="J33" s="42">
        <v>58.965875678000003</v>
      </c>
      <c r="K33" s="42">
        <v>0</v>
      </c>
      <c r="L33" s="42">
        <v>1.7541146379999957</v>
      </c>
      <c r="M33" s="42">
        <v>1846.3518183490003</v>
      </c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</row>
    <row r="34" spans="1:25" x14ac:dyDescent="0.2">
      <c r="A34" s="28"/>
      <c r="B34" s="43" t="s">
        <v>39</v>
      </c>
      <c r="C34" s="42">
        <v>401.67180670599998</v>
      </c>
      <c r="D34" s="42">
        <v>4.2122286999999994E-2</v>
      </c>
      <c r="E34" s="42">
        <v>0</v>
      </c>
      <c r="F34" s="42">
        <v>0</v>
      </c>
      <c r="G34" s="42">
        <v>6.1456060399999997</v>
      </c>
      <c r="H34" s="42">
        <v>0.38493664</v>
      </c>
      <c r="I34" s="42">
        <v>0.75104893700000008</v>
      </c>
      <c r="J34" s="42">
        <v>7.2815916170000001</v>
      </c>
      <c r="K34" s="42">
        <v>0</v>
      </c>
      <c r="L34" s="42">
        <v>-0.11738722200001415</v>
      </c>
      <c r="M34" s="42">
        <v>395.45093573100002</v>
      </c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</row>
    <row r="35" spans="1:25" x14ac:dyDescent="0.2">
      <c r="A35" s="1"/>
      <c r="B35" s="40" t="s">
        <v>40</v>
      </c>
      <c r="C35" s="42">
        <v>48.065650645000005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0.02</v>
      </c>
      <c r="J35" s="42">
        <v>0.02</v>
      </c>
      <c r="K35" s="42">
        <v>0</v>
      </c>
      <c r="L35" s="42">
        <v>0.13561904699999838</v>
      </c>
      <c r="M35" s="42">
        <v>48.201269692000004</v>
      </c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</row>
    <row r="36" spans="1:25" ht="16.5" x14ac:dyDescent="0.2">
      <c r="A36" s="1"/>
      <c r="B36" s="40" t="s">
        <v>51</v>
      </c>
      <c r="C36" s="42">
        <v>33741.422177829001</v>
      </c>
      <c r="D36" s="42">
        <v>1598.68</v>
      </c>
      <c r="E36" s="42">
        <v>1.32</v>
      </c>
      <c r="F36" s="42">
        <v>0</v>
      </c>
      <c r="G36" s="42">
        <v>0</v>
      </c>
      <c r="H36" s="42">
        <v>232.82597898</v>
      </c>
      <c r="I36" s="42">
        <v>0.23219281999999999</v>
      </c>
      <c r="J36" s="42">
        <v>233.0581718</v>
      </c>
      <c r="K36" s="42">
        <v>0</v>
      </c>
      <c r="L36" s="42">
        <v>-78.838351090999723</v>
      </c>
      <c r="M36" s="42">
        <v>35262.58382673801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</row>
    <row r="37" spans="1:25" x14ac:dyDescent="0.2">
      <c r="A37" s="1"/>
      <c r="B37" s="40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</row>
    <row r="38" spans="1:25" ht="15" x14ac:dyDescent="0.25">
      <c r="A38" s="37"/>
      <c r="B38" s="47" t="s">
        <v>41</v>
      </c>
      <c r="C38" s="39">
        <f>C39+C41</f>
        <v>16197.673164753998</v>
      </c>
      <c r="D38" s="39">
        <f t="shared" ref="D38:M38" si="9">D39+D41</f>
        <v>477.30974856800003</v>
      </c>
      <c r="E38" s="39">
        <f t="shared" si="9"/>
        <v>0</v>
      </c>
      <c r="F38" s="39">
        <f t="shared" si="9"/>
        <v>0</v>
      </c>
      <c r="G38" s="39">
        <f t="shared" si="9"/>
        <v>482.40974856800005</v>
      </c>
      <c r="H38" s="39">
        <f t="shared" si="9"/>
        <v>326.22225073700002</v>
      </c>
      <c r="I38" s="39">
        <f t="shared" si="9"/>
        <v>0.16308736599999998</v>
      </c>
      <c r="J38" s="39">
        <f t="shared" si="9"/>
        <v>808.79508667100004</v>
      </c>
      <c r="K38" s="39">
        <f t="shared" si="9"/>
        <v>0</v>
      </c>
      <c r="L38" s="39">
        <f t="shared" si="9"/>
        <v>-193.16761378499982</v>
      </c>
      <c r="M38" s="39">
        <f t="shared" si="9"/>
        <v>15999.405550969001</v>
      </c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spans="1:25" s="51" customFormat="1" ht="30.75" x14ac:dyDescent="0.2">
      <c r="A39" s="48"/>
      <c r="B39" s="49" t="s">
        <v>52</v>
      </c>
      <c r="C39" s="50">
        <v>5.0999999599999999</v>
      </c>
      <c r="D39" s="50">
        <v>0</v>
      </c>
      <c r="E39" s="50">
        <v>0</v>
      </c>
      <c r="F39" s="50">
        <v>0</v>
      </c>
      <c r="G39" s="50">
        <v>5.0999999999999996</v>
      </c>
      <c r="H39" s="50">
        <v>4.7529169999999996E-2</v>
      </c>
      <c r="I39" s="50">
        <v>0</v>
      </c>
      <c r="J39" s="50">
        <v>5.1475291699999994</v>
      </c>
      <c r="K39" s="50">
        <v>0</v>
      </c>
      <c r="L39" s="50">
        <v>4.00000000372529E-8</v>
      </c>
      <c r="M39" s="50">
        <v>0</v>
      </c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</row>
    <row r="40" spans="1:25" s="51" customFormat="1" x14ac:dyDescent="0.2">
      <c r="A40" s="48"/>
      <c r="B40" s="53" t="s">
        <v>48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</row>
    <row r="41" spans="1:25" ht="16.5" x14ac:dyDescent="0.2">
      <c r="A41" s="28"/>
      <c r="B41" s="40" t="s">
        <v>51</v>
      </c>
      <c r="C41" s="50">
        <v>16192.573164793997</v>
      </c>
      <c r="D41" s="50">
        <v>477.30974856800003</v>
      </c>
      <c r="E41" s="50">
        <v>0</v>
      </c>
      <c r="F41" s="50">
        <v>0</v>
      </c>
      <c r="G41" s="50">
        <v>477.30974856800003</v>
      </c>
      <c r="H41" s="50">
        <v>326.17472156700001</v>
      </c>
      <c r="I41" s="50">
        <v>0.16308736599999998</v>
      </c>
      <c r="J41" s="50">
        <v>803.64755750100005</v>
      </c>
      <c r="K41" s="50">
        <v>0</v>
      </c>
      <c r="L41" s="50">
        <v>-193.16761382499982</v>
      </c>
      <c r="M41" s="50">
        <v>15999.405550969001</v>
      </c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</row>
    <row r="42" spans="1:25" x14ac:dyDescent="0.2">
      <c r="A42" s="28"/>
      <c r="B42" s="53" t="s">
        <v>54</v>
      </c>
      <c r="C42" s="50">
        <v>2132.468607922</v>
      </c>
      <c r="D42" s="50">
        <v>477.30974856800003</v>
      </c>
      <c r="E42" s="50">
        <v>0</v>
      </c>
      <c r="F42" s="50">
        <v>0</v>
      </c>
      <c r="G42" s="50">
        <v>477.30974856800003</v>
      </c>
      <c r="H42" s="50">
        <v>75.565098259999985</v>
      </c>
      <c r="I42" s="50">
        <v>3.7782548999999999E-2</v>
      </c>
      <c r="J42" s="50">
        <v>552.91262937700003</v>
      </c>
      <c r="K42" s="50">
        <v>0</v>
      </c>
      <c r="L42" s="50">
        <v>-28.072269735000006</v>
      </c>
      <c r="M42" s="50">
        <v>2104.3963381869999</v>
      </c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</row>
    <row r="43" spans="1:25" x14ac:dyDescent="0.2">
      <c r="A43" s="1"/>
      <c r="B43" s="4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spans="1:25" ht="15.75" thickBot="1" x14ac:dyDescent="0.3">
      <c r="A44" s="1"/>
      <c r="B44" s="33" t="s">
        <v>42</v>
      </c>
      <c r="C44" s="55">
        <f>C45+C48</f>
        <v>84.546739471183045</v>
      </c>
      <c r="D44" s="55">
        <f t="shared" ref="D44:M44" si="10">D45+D48</f>
        <v>0</v>
      </c>
      <c r="E44" s="55">
        <f t="shared" si="10"/>
        <v>0</v>
      </c>
      <c r="F44" s="55">
        <f t="shared" si="10"/>
        <v>0</v>
      </c>
      <c r="G44" s="55">
        <f t="shared" si="10"/>
        <v>6.8661895000789555</v>
      </c>
      <c r="H44" s="55">
        <f t="shared" si="10"/>
        <v>1.6323812958555552</v>
      </c>
      <c r="I44" s="55">
        <f t="shared" si="10"/>
        <v>0</v>
      </c>
      <c r="J44" s="55">
        <f t="shared" si="10"/>
        <v>8.4985707959345103</v>
      </c>
      <c r="K44" s="55">
        <f t="shared" si="10"/>
        <v>0</v>
      </c>
      <c r="L44" s="55">
        <f t="shared" si="10"/>
        <v>-0.48815684957317668</v>
      </c>
      <c r="M44" s="55">
        <f t="shared" si="10"/>
        <v>77.192393121530912</v>
      </c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1:25" ht="15.75" thickTop="1" x14ac:dyDescent="0.25">
      <c r="A45" s="37"/>
      <c r="B45" s="47" t="s">
        <v>43</v>
      </c>
      <c r="C45" s="56">
        <f>C46</f>
        <v>5.9745498620000008</v>
      </c>
      <c r="D45" s="56">
        <f t="shared" ref="D45:M45" si="11">D46</f>
        <v>0</v>
      </c>
      <c r="E45" s="56">
        <f t="shared" si="11"/>
        <v>0</v>
      </c>
      <c r="F45" s="56">
        <f t="shared" si="11"/>
        <v>0</v>
      </c>
      <c r="G45" s="56">
        <f t="shared" si="11"/>
        <v>0</v>
      </c>
      <c r="H45" s="56">
        <f t="shared" si="11"/>
        <v>0</v>
      </c>
      <c r="I45" s="56">
        <f t="shared" si="11"/>
        <v>0</v>
      </c>
      <c r="J45" s="56">
        <f t="shared" si="11"/>
        <v>0</v>
      </c>
      <c r="K45" s="56">
        <f t="shared" si="11"/>
        <v>0</v>
      </c>
      <c r="L45" s="56">
        <f t="shared" si="11"/>
        <v>1.663630000000062E-4</v>
      </c>
      <c r="M45" s="56">
        <f t="shared" si="11"/>
        <v>5.9747162249999999</v>
      </c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</row>
    <row r="46" spans="1:25" x14ac:dyDescent="0.2">
      <c r="A46" s="1"/>
      <c r="B46" s="57" t="s">
        <v>44</v>
      </c>
      <c r="C46" s="42">
        <v>5.9745498620000008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1.663630000000062E-4</v>
      </c>
      <c r="M46" s="42">
        <v>5.9747162249999999</v>
      </c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</row>
    <row r="47" spans="1:25" x14ac:dyDescent="0.2">
      <c r="A47" s="1"/>
      <c r="B47" s="13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</row>
    <row r="48" spans="1:25" ht="15" x14ac:dyDescent="0.25">
      <c r="A48" s="1"/>
      <c r="B48" s="47" t="s">
        <v>45</v>
      </c>
      <c r="C48" s="56">
        <f>C49</f>
        <v>78.572189609183042</v>
      </c>
      <c r="D48" s="56">
        <f t="shared" ref="D48:M48" si="12">D49</f>
        <v>0</v>
      </c>
      <c r="E48" s="56">
        <f t="shared" si="12"/>
        <v>0</v>
      </c>
      <c r="F48" s="56">
        <f t="shared" si="12"/>
        <v>0</v>
      </c>
      <c r="G48" s="56">
        <f t="shared" si="12"/>
        <v>6.8661895000789555</v>
      </c>
      <c r="H48" s="56">
        <f t="shared" si="12"/>
        <v>1.6323812958555552</v>
      </c>
      <c r="I48" s="56">
        <f t="shared" si="12"/>
        <v>0</v>
      </c>
      <c r="J48" s="56">
        <f t="shared" si="12"/>
        <v>8.4985707959345103</v>
      </c>
      <c r="K48" s="56">
        <f t="shared" si="12"/>
        <v>0</v>
      </c>
      <c r="L48" s="56">
        <f t="shared" si="12"/>
        <v>-0.48832321257317668</v>
      </c>
      <c r="M48" s="56">
        <f t="shared" si="12"/>
        <v>71.217676896530918</v>
      </c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</row>
    <row r="49" spans="1:25" ht="16.5" x14ac:dyDescent="0.2">
      <c r="A49" s="1"/>
      <c r="B49" s="57" t="s">
        <v>55</v>
      </c>
      <c r="C49" s="42">
        <v>78.572189609183042</v>
      </c>
      <c r="D49" s="42">
        <v>0</v>
      </c>
      <c r="E49" s="42">
        <v>0</v>
      </c>
      <c r="F49" s="42">
        <v>0</v>
      </c>
      <c r="G49" s="42">
        <v>6.8661895000789555</v>
      </c>
      <c r="H49" s="42">
        <v>1.6323812958555552</v>
      </c>
      <c r="I49" s="42">
        <v>0</v>
      </c>
      <c r="J49" s="42">
        <v>8.4985707959345103</v>
      </c>
      <c r="K49" s="42">
        <v>0</v>
      </c>
      <c r="L49" s="42">
        <v>-0.48832321257317668</v>
      </c>
      <c r="M49" s="42">
        <v>71.217676896530918</v>
      </c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</row>
    <row r="50" spans="1:25" ht="8.25" customHeight="1" x14ac:dyDescent="0.2">
      <c r="A50" s="1"/>
      <c r="B50" s="59"/>
      <c r="C50" s="59"/>
      <c r="D50" s="59"/>
      <c r="E50" s="59"/>
      <c r="F50" s="59"/>
      <c r="G50" s="59"/>
      <c r="H50" s="60"/>
      <c r="I50" s="59"/>
      <c r="J50" s="59"/>
      <c r="K50" s="61"/>
      <c r="L50" s="59"/>
      <c r="M50" s="59"/>
    </row>
    <row r="51" spans="1:25" x14ac:dyDescent="0.2">
      <c r="D51" s="7"/>
      <c r="E51" s="7"/>
      <c r="F51" s="7"/>
      <c r="G51" s="7"/>
      <c r="H51" s="62"/>
      <c r="I51" s="52"/>
      <c r="J51" s="7"/>
      <c r="K51" s="62"/>
      <c r="L51" s="7"/>
      <c r="M51" s="7"/>
    </row>
    <row r="52" spans="1:25" x14ac:dyDescent="0.2">
      <c r="B52" s="68" t="s">
        <v>46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25" x14ac:dyDescent="0.2">
      <c r="B53" s="68" t="s">
        <v>47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25" x14ac:dyDescent="0.2">
      <c r="B54" s="75" t="s">
        <v>53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25" x14ac:dyDescent="0.2">
      <c r="B55" s="76" t="s">
        <v>56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</row>
    <row r="56" spans="1:25" x14ac:dyDescent="0.2">
      <c r="B56" s="68" t="s">
        <v>57</v>
      </c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25" x14ac:dyDescent="0.2">
      <c r="F57" s="63"/>
      <c r="G57" s="63"/>
      <c r="H57" s="64"/>
      <c r="I57" s="63"/>
      <c r="J57" s="63"/>
      <c r="K57" s="64"/>
      <c r="L57" s="63"/>
      <c r="M57" s="63"/>
    </row>
    <row r="58" spans="1:25" x14ac:dyDescent="0.2">
      <c r="F58" s="63"/>
      <c r="G58" s="63"/>
      <c r="H58" s="64"/>
      <c r="I58" s="63"/>
      <c r="J58" s="63"/>
      <c r="K58" s="64"/>
      <c r="L58" s="63"/>
      <c r="M58" s="63"/>
    </row>
  </sheetData>
  <mergeCells count="17">
    <mergeCell ref="B12:M12"/>
    <mergeCell ref="F14:F16"/>
    <mergeCell ref="B6:M6"/>
    <mergeCell ref="B7:M7"/>
    <mergeCell ref="B8:M8"/>
    <mergeCell ref="B10:M10"/>
    <mergeCell ref="B11:M11"/>
    <mergeCell ref="G14:J14"/>
    <mergeCell ref="B56:M56"/>
    <mergeCell ref="B13:M13"/>
    <mergeCell ref="B14:B16"/>
    <mergeCell ref="D14:D15"/>
    <mergeCell ref="E14:E15"/>
    <mergeCell ref="B54:M54"/>
    <mergeCell ref="B52:M52"/>
    <mergeCell ref="B53:M53"/>
    <mergeCell ref="B55:M55"/>
  </mergeCells>
  <pageMargins left="0.7" right="0.7" top="0.75" bottom="0.75" header="0.3" footer="0.3"/>
  <pageSetup orientation="portrait" r:id="rId1"/>
  <ignoredErrors>
    <ignoredError sqref="F18:F19 F21:F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Saldo-Evolución Dic-25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Manuel Joaquin Federico</dc:creator>
  <cp:lastModifiedBy>Enriquillo Manuel Duvergé García</cp:lastModifiedBy>
  <dcterms:created xsi:type="dcterms:W3CDTF">2020-11-11T17:03:32Z</dcterms:created>
  <dcterms:modified xsi:type="dcterms:W3CDTF">2026-02-04T19:33:24Z</dcterms:modified>
</cp:coreProperties>
</file>